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240" windowHeight="7890"/>
  </bookViews>
  <sheets>
    <sheet name="Поб и пр " sheetId="1" r:id="rId1"/>
  </sheets>
  <calcPr calcId="144525"/>
</workbook>
</file>

<file path=xl/calcChain.xml><?xml version="1.0" encoding="utf-8"?>
<calcChain xmlns="http://schemas.openxmlformats.org/spreadsheetml/2006/main">
  <c r="F41" i="1" l="1"/>
  <c r="D41" i="1"/>
  <c r="C41" i="1"/>
  <c r="AA41" i="1"/>
  <c r="Y41" i="1"/>
  <c r="X41" i="1"/>
  <c r="V41" i="1"/>
  <c r="U41" i="1"/>
  <c r="W41" i="1" s="1"/>
  <c r="S41" i="1"/>
  <c r="R41" i="1"/>
  <c r="T41" i="1" s="1"/>
  <c r="P41" i="1"/>
  <c r="O41" i="1" s="1"/>
  <c r="N41" i="1"/>
  <c r="Q41" i="1" s="1"/>
  <c r="J41" i="1"/>
  <c r="K41" i="1"/>
  <c r="L41" i="1"/>
  <c r="H41" i="1"/>
  <c r="G41" i="1"/>
  <c r="I41" i="1" s="1"/>
  <c r="E41" i="1" l="1"/>
  <c r="Z41" i="1"/>
  <c r="M41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5" i="1"/>
  <c r="AB36" i="1"/>
  <c r="AB37" i="1"/>
  <c r="AB38" i="1"/>
  <c r="AB39" i="1"/>
  <c r="AB40" i="1"/>
  <c r="AB41" i="1" l="1"/>
</calcChain>
</file>

<file path=xl/sharedStrings.xml><?xml version="1.0" encoding="utf-8"?>
<sst xmlns="http://schemas.openxmlformats.org/spreadsheetml/2006/main" count="96" uniqueCount="68">
  <si>
    <t>Рус. яз.</t>
  </si>
  <si>
    <t>Право</t>
  </si>
  <si>
    <t>Физика</t>
  </si>
  <si>
    <t>Химия</t>
  </si>
  <si>
    <t>Англ. яз.</t>
  </si>
  <si>
    <t>Франц. яз.</t>
  </si>
  <si>
    <t xml:space="preserve">Физ-ра </t>
  </si>
  <si>
    <t>Эконом.</t>
  </si>
  <si>
    <t>ОПД и ПЗ</t>
  </si>
  <si>
    <t>МХК</t>
  </si>
  <si>
    <t>ОБЖ</t>
  </si>
  <si>
    <t>ВСЕГО</t>
  </si>
  <si>
    <t>ОПК</t>
  </si>
  <si>
    <t>Технол.</t>
  </si>
  <si>
    <t>Эколог.</t>
  </si>
  <si>
    <t>ИТОГО</t>
  </si>
  <si>
    <t>ДКП</t>
  </si>
  <si>
    <t>Общест.</t>
  </si>
  <si>
    <t>История</t>
  </si>
  <si>
    <t>Китай.яз</t>
  </si>
  <si>
    <t xml:space="preserve">п/п </t>
  </si>
  <si>
    <t xml:space="preserve">ОУ </t>
  </si>
  <si>
    <t>Астрон</t>
  </si>
  <si>
    <t>Биолог</t>
  </si>
  <si>
    <t>Географ</t>
  </si>
  <si>
    <t>Литерат.</t>
  </si>
  <si>
    <t>Математ.</t>
  </si>
  <si>
    <t>Информ</t>
  </si>
  <si>
    <t>Нем. яз.</t>
  </si>
  <si>
    <t>МБОУ "Гимназия №1"</t>
  </si>
  <si>
    <t>МБОУ "Лицей №2"</t>
  </si>
  <si>
    <t>МБОУ СОШ №3</t>
  </si>
  <si>
    <t>МБОУ СОШ №4</t>
  </si>
  <si>
    <t>МБОУ СОШ №5</t>
  </si>
  <si>
    <t>МБОУ СОШ №6</t>
  </si>
  <si>
    <t>МБОУ СОШ №7</t>
  </si>
  <si>
    <t>МБОУ СОШ №8</t>
  </si>
  <si>
    <t>МБОУ СОШ №9</t>
  </si>
  <si>
    <t>МБОУ СОШ №10</t>
  </si>
  <si>
    <t>МБОУ СОШ №12</t>
  </si>
  <si>
    <t>МБОУ СОШ №14</t>
  </si>
  <si>
    <t>МАОУ "Лицей №15"</t>
  </si>
  <si>
    <t>МБОУ "Гимназия №16"</t>
  </si>
  <si>
    <t>МБОУ "Гимназия №17"</t>
  </si>
  <si>
    <t>МАОУ СОШ №19</t>
  </si>
  <si>
    <t>МБОУ СОШ №22</t>
  </si>
  <si>
    <t>МБОУ "Лицей №23"</t>
  </si>
  <si>
    <t>МБОУ СОШ №24</t>
  </si>
  <si>
    <t>МБОУ СОШ №25</t>
  </si>
  <si>
    <t>МБОУ СОШ №26</t>
  </si>
  <si>
    <t>МБОУ СОШ №27</t>
  </si>
  <si>
    <t>МБОУ СОШ №28</t>
  </si>
  <si>
    <t>МБОУ СОШ №29</t>
  </si>
  <si>
    <t>МБОУ СОШ №31</t>
  </si>
  <si>
    <t>МБОУ СОШ №32</t>
  </si>
  <si>
    <t>МБОУ "Марфинская СОШ"</t>
  </si>
  <si>
    <t>МБОУ "Поведниковская СОШ"</t>
  </si>
  <si>
    <t>ЧУ ОШ "Классика-М"</t>
  </si>
  <si>
    <t>ЧУОШ "Логос М"</t>
  </si>
  <si>
    <t>НЧОУ "ГЕЛИОС"</t>
  </si>
  <si>
    <t>АНОО школа "Вектор"</t>
  </si>
  <si>
    <t>МБОУ МЛГ № 33</t>
  </si>
  <si>
    <t>АНОО СШ "Город Солнца"</t>
  </si>
  <si>
    <t>НОЧУ "ЦО "МГНВ"</t>
  </si>
  <si>
    <t>НОЧУ "ЦО "ПЕГ Петра Великого"</t>
  </si>
  <si>
    <t>АНОО ЛШ-Зеленый мыс"</t>
  </si>
  <si>
    <t>Всего: 598,  из них: победителей - 107,    призёров - 491</t>
  </si>
  <si>
    <t>КОЛИЧЕСТВО ПОБЕДИТЕЛЕЙ И ПРИЗЁРОВ  МУНИЦИПАЛЬНОГО ЭТАПА ПО ОУ И ПО ПРЕДМЕТАМ 2017-2018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</si>
</sst>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</font>
    <font>
      <sz val="9"/>
      <name val="Calibri"/>
    </font>
    <font>
      <sz val="9"/>
      <name val="Times New Roman"/>
    </font>
    <font>
      <b/>
      <sz val="10"/>
      <name val="Calibri"/>
      <family val="2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left" vertical="top" textRotation="90" wrapText="1" readingOrder="1"/>
    </xf>
    <xf numFmtId="0" fontId="2" fillId="2" borderId="8" xfId="0" applyFont="1" applyFill="1" applyBorder="1" applyAlignment="1">
      <alignment horizontal="left" vertical="top" textRotation="90" wrapText="1" readingOrder="1"/>
    </xf>
    <xf numFmtId="0" fontId="5" fillId="2" borderId="8" xfId="0" applyFont="1" applyFill="1" applyBorder="1" applyAlignment="1">
      <alignment horizontal="center" vertical="top" textRotation="90" wrapText="1" readingOrder="1"/>
    </xf>
    <xf numFmtId="0" fontId="5" fillId="2" borderId="2" xfId="0" applyFont="1" applyFill="1" applyBorder="1" applyAlignment="1">
      <alignment horizontal="left" vertical="top" textRotation="90" wrapText="1" readingOrder="1"/>
    </xf>
    <xf numFmtId="0" fontId="5" fillId="2" borderId="6" xfId="0" applyFont="1" applyFill="1" applyBorder="1" applyAlignment="1">
      <alignment horizontal="center" vertical="center" wrapText="1" readingOrder="1"/>
    </xf>
    <xf numFmtId="0" fontId="6" fillId="2" borderId="4" xfId="0" applyNumberFormat="1" applyFont="1" applyFill="1" applyBorder="1" applyAlignment="1">
      <alignment horizontal="center" vertical="center" wrapText="1" readingOrder="1"/>
    </xf>
    <xf numFmtId="0" fontId="5" fillId="2" borderId="4" xfId="0" applyNumberFormat="1" applyFont="1" applyFill="1" applyBorder="1" applyAlignment="1">
      <alignment horizontal="center" vertical="center" wrapText="1" readingOrder="1"/>
    </xf>
    <xf numFmtId="0" fontId="7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 readingOrder="1"/>
    </xf>
    <xf numFmtId="0" fontId="10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 readingOrder="1"/>
    </xf>
    <xf numFmtId="0" fontId="5" fillId="2" borderId="6" xfId="0" applyFont="1" applyFill="1" applyBorder="1" applyAlignment="1">
      <alignment horizontal="left" vertical="center" wrapText="1" readingOrder="1"/>
    </xf>
    <xf numFmtId="0" fontId="9" fillId="2" borderId="6" xfId="0" applyFont="1" applyFill="1" applyBorder="1" applyAlignment="1">
      <alignment horizontal="left" vertical="center" wrapText="1" readingOrder="1"/>
    </xf>
    <xf numFmtId="0" fontId="5" fillId="2" borderId="3" xfId="0" applyFont="1" applyFill="1" applyBorder="1" applyAlignment="1">
      <alignment horizontal="center" vertical="center" wrapText="1" readingOrder="1"/>
    </xf>
    <xf numFmtId="0" fontId="8" fillId="2" borderId="7" xfId="0" applyFont="1" applyFill="1" applyBorder="1" applyAlignment="1">
      <alignment horizontal="left" vertical="center" wrapText="1" readingOrder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62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1" relative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9"/>
        <color auto="1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9"/>
        <color auto="1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9"/>
        <color auto="1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9"/>
        <color auto="1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9"/>
        <color auto="1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9"/>
        <color auto="1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9"/>
        <color auto="1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9"/>
        <color auto="1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9"/>
        <color auto="1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9"/>
        <color auto="1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9"/>
        <color auto="1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9"/>
        <color auto="1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9"/>
        <color auto="1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9"/>
        <color auto="1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9"/>
        <color auto="1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9"/>
        <color auto="1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9"/>
        <color auto="1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9"/>
        <color auto="1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9"/>
        <color auto="1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color auto="1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 val="0"/>
        <strike val="0"/>
        <outline val="0"/>
        <shadow val="0"/>
        <u val="none"/>
        <vertAlign val="baseline"/>
        <color auto="1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color auto="1"/>
      </font>
      <fill>
        <patternFill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fill>
        <patternFill>
          <fgColor indexed="64"/>
          <bgColor theme="0"/>
        </patternFill>
      </fill>
      <alignment horizontal="left" vertical="top" textRotation="90" wrapText="1" relativeIndent="0" justifyLastLine="0" shrinkToFit="0" readingOrder="1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2:AB41" totalsRowCount="1" headerRowDxfId="61" dataDxfId="59" totalsRowDxfId="57" headerRowBorderDxfId="60" tableBorderDxfId="58" totalsRowBorderDxfId="56">
  <autoFilter ref="A2:AB40"/>
  <tableColumns count="28">
    <tableColumn id="1" name="п/п " dataDxfId="55" totalsRowDxfId="54"/>
    <tableColumn id="2" name="ОУ " totalsRowLabel="ИТОГО" dataDxfId="53" totalsRowDxfId="52"/>
    <tableColumn id="3" name="Англ. яз." totalsRowFunction="sum" dataDxfId="51" totalsRowDxfId="50"/>
    <tableColumn id="4" name="Астрон" totalsRowFunction="sum" dataDxfId="49" totalsRowDxfId="48"/>
    <tableColumn id="5" name="Биолог" totalsRowFunction="custom" dataDxfId="47" totalsRowDxfId="46">
      <totalsRowFormula>SUM(Таблица1[[#Totals],[Англ. яз.]:[Астрон]])</totalsRowFormula>
    </tableColumn>
    <tableColumn id="6" name="Географ" totalsRowFunction="sum" dataDxfId="45" totalsRowDxfId="44"/>
    <tableColumn id="29" name="Информ" totalsRowFunction="sum" dataDxfId="43" totalsRowDxfId="42"/>
    <tableColumn id="7" name="История" totalsRowFunction="sum" dataDxfId="41" totalsRowDxfId="40"/>
    <tableColumn id="8" name="Литерат." totalsRowFunction="custom" dataDxfId="39" totalsRowDxfId="38">
      <totalsRowFormula>SUM(Таблица1[[#Totals],[Информ]:[История]])</totalsRowFormula>
    </tableColumn>
    <tableColumn id="9" name="Математ." totalsRowFunction="sum" dataDxfId="37" totalsRowDxfId="36"/>
    <tableColumn id="30" name="Нем. яз." totalsRowFunction="sum" dataDxfId="35" totalsRowDxfId="34"/>
    <tableColumn id="31" name="ОБЖ" totalsRowFunction="sum" dataDxfId="33" totalsRowDxfId="32"/>
    <tableColumn id="10" name="Общест." totalsRowFunction="custom" dataDxfId="31" totalsRowDxfId="30">
      <totalsRowFormula>SUM(Таблица1[[#Totals],[Математ.]:[ОБЖ]])</totalsRowFormula>
    </tableColumn>
    <tableColumn id="11" name="Право" totalsRowFunction="sum" dataDxfId="29" totalsRowDxfId="28"/>
    <tableColumn id="12" name="Рус. яз." totalsRowFunction="custom" dataDxfId="27" totalsRowDxfId="26">
      <totalsRowFormula>SUM(Таблица1[[#Totals],[Технол.]])</totalsRowFormula>
    </tableColumn>
    <tableColumn id="13" name="Технол." totalsRowFunction="sum" dataDxfId="25" totalsRowDxfId="24"/>
    <tableColumn id="14" name="Физика" totalsRowFunction="custom" dataDxfId="23" totalsRowDxfId="22">
      <totalsRowFormula>SUM(Таблица1[[#Totals],[Право]:[Технол.]])</totalsRowFormula>
    </tableColumn>
    <tableColumn id="15" name="Франц. яз." totalsRowFunction="sum" dataDxfId="21" totalsRowDxfId="20"/>
    <tableColumn id="17" name="Физ-ра " totalsRowFunction="sum" dataDxfId="19" totalsRowDxfId="18"/>
    <tableColumn id="32" name="Химия" totalsRowFunction="custom" dataDxfId="17" totalsRowDxfId="16">
      <totalsRowFormula>SUM(Таблица1[[#Totals],[Франц. яз.]:[Физ-ра ]])</totalsRowFormula>
    </tableColumn>
    <tableColumn id="18" name="Эконом." totalsRowFunction="sum" dataDxfId="15" totalsRowDxfId="14"/>
    <tableColumn id="20" name="Эколог." totalsRowFunction="sum" dataDxfId="13" totalsRowDxfId="12"/>
    <tableColumn id="21" name="ОПД и ПЗ" totalsRowFunction="custom" dataDxfId="11" totalsRowDxfId="10">
      <totalsRowFormula>SUM(Таблица1[[#Totals],[Эконом.]:[Эколог.]])</totalsRowFormula>
    </tableColumn>
    <tableColumn id="23" name="МХК" totalsRowFunction="sum" dataDxfId="9" totalsRowDxfId="8"/>
    <tableColumn id="24" name="ДКП" totalsRowFunction="sum" dataDxfId="7" totalsRowDxfId="6"/>
    <tableColumn id="27" name="Китай.яз" totalsRowFunction="custom" dataDxfId="5" totalsRowDxfId="4">
      <totalsRowFormula>SUM(Таблица1[[#Totals],[МХК]:[ДКП]])</totalsRowFormula>
    </tableColumn>
    <tableColumn id="28" name="ОПК" totalsRowFunction="sum" dataDxfId="3" totalsRowDxfId="2"/>
    <tableColumn id="26" name="ВСЕГО" totalsRowFunction="sum" dataDxfId="1" totalsRowDxfId="0">
      <calculatedColumnFormula>SUM(Таблица1[[#This Row],[Англ. яз.]:[ОПК]])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abSelected="1" showWhiteSpace="0" view="pageLayout" zoomScale="112" zoomScalePageLayoutView="112" workbookViewId="0">
      <selection activeCell="AD8" sqref="AD8"/>
    </sheetView>
  </sheetViews>
  <sheetFormatPr defaultColWidth="9.140625" defaultRowHeight="15" x14ac:dyDescent="0.25"/>
  <cols>
    <col min="1" max="1" width="4" customWidth="1"/>
    <col min="2" max="2" width="16.42578125" customWidth="1"/>
    <col min="3" max="26" width="4.42578125" customWidth="1"/>
    <col min="27" max="27" width="3.7109375" customWidth="1"/>
    <col min="28" max="28" width="4.5703125" customWidth="1"/>
  </cols>
  <sheetData>
    <row r="1" spans="1:28" ht="22.5" customHeight="1" x14ac:dyDescent="0.25">
      <c r="B1" s="2"/>
      <c r="C1" s="2"/>
      <c r="D1" s="15" t="s">
        <v>67</v>
      </c>
      <c r="E1" s="15"/>
      <c r="F1" s="15"/>
      <c r="G1" s="15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2"/>
      <c r="W1" s="2"/>
      <c r="X1" s="2"/>
      <c r="Y1" s="2"/>
      <c r="Z1" s="2"/>
      <c r="AA1" s="2"/>
    </row>
    <row r="2" spans="1:28" ht="39.75" customHeight="1" x14ac:dyDescent="0.25">
      <c r="A2" s="6" t="s">
        <v>20</v>
      </c>
      <c r="B2" s="7" t="s">
        <v>21</v>
      </c>
      <c r="C2" s="8" t="s">
        <v>4</v>
      </c>
      <c r="D2" s="8" t="s">
        <v>22</v>
      </c>
      <c r="E2" s="8" t="s">
        <v>23</v>
      </c>
      <c r="F2" s="8" t="s">
        <v>24</v>
      </c>
      <c r="G2" s="8" t="s">
        <v>27</v>
      </c>
      <c r="H2" s="8" t="s">
        <v>18</v>
      </c>
      <c r="I2" s="8" t="s">
        <v>25</v>
      </c>
      <c r="J2" s="8" t="s">
        <v>26</v>
      </c>
      <c r="K2" s="8" t="s">
        <v>28</v>
      </c>
      <c r="L2" s="8" t="s">
        <v>10</v>
      </c>
      <c r="M2" s="8" t="s">
        <v>17</v>
      </c>
      <c r="N2" s="8" t="s">
        <v>1</v>
      </c>
      <c r="O2" s="8" t="s">
        <v>0</v>
      </c>
      <c r="P2" s="8" t="s">
        <v>13</v>
      </c>
      <c r="Q2" s="8" t="s">
        <v>2</v>
      </c>
      <c r="R2" s="8" t="s">
        <v>5</v>
      </c>
      <c r="S2" s="8" t="s">
        <v>6</v>
      </c>
      <c r="T2" s="8" t="s">
        <v>3</v>
      </c>
      <c r="U2" s="8" t="s">
        <v>7</v>
      </c>
      <c r="V2" s="8" t="s">
        <v>14</v>
      </c>
      <c r="W2" s="9" t="s">
        <v>8</v>
      </c>
      <c r="X2" s="8" t="s">
        <v>9</v>
      </c>
      <c r="Y2" s="8" t="s">
        <v>16</v>
      </c>
      <c r="Z2" s="10" t="s">
        <v>19</v>
      </c>
      <c r="AA2" s="10" t="s">
        <v>12</v>
      </c>
      <c r="AB2" s="11" t="s">
        <v>11</v>
      </c>
    </row>
    <row r="3" spans="1:28" ht="24.75" customHeight="1" x14ac:dyDescent="0.25">
      <c r="A3" s="12">
        <v>1</v>
      </c>
      <c r="B3" s="21" t="s">
        <v>29</v>
      </c>
      <c r="C3" s="4">
        <v>1</v>
      </c>
      <c r="D3" s="4">
        <v>1</v>
      </c>
      <c r="E3" s="4">
        <v>2</v>
      </c>
      <c r="F3" s="4">
        <v>2</v>
      </c>
      <c r="G3" s="4">
        <v>4</v>
      </c>
      <c r="H3" s="4">
        <v>1</v>
      </c>
      <c r="I3" s="4"/>
      <c r="J3" s="4">
        <v>2</v>
      </c>
      <c r="K3" s="4"/>
      <c r="L3" s="4"/>
      <c r="M3" s="4">
        <v>1</v>
      </c>
      <c r="N3" s="4">
        <v>3</v>
      </c>
      <c r="O3" s="4"/>
      <c r="P3" s="4">
        <v>1</v>
      </c>
      <c r="Q3" s="4"/>
      <c r="R3" s="4"/>
      <c r="S3" s="4"/>
      <c r="T3" s="4"/>
      <c r="U3" s="4"/>
      <c r="V3" s="4"/>
      <c r="W3" s="4"/>
      <c r="X3" s="4">
        <v>2</v>
      </c>
      <c r="Y3" s="4"/>
      <c r="Z3" s="4"/>
      <c r="AA3" s="4"/>
      <c r="AB3" s="13">
        <f>SUM(Таблица1[[#This Row],[Англ. яз.]:[ОПК]])</f>
        <v>20</v>
      </c>
    </row>
    <row r="4" spans="1:28" x14ac:dyDescent="0.25">
      <c r="A4" s="12">
        <v>2</v>
      </c>
      <c r="B4" s="21" t="s">
        <v>30</v>
      </c>
      <c r="C4" s="4">
        <v>1</v>
      </c>
      <c r="D4" s="4"/>
      <c r="E4" s="4">
        <v>1</v>
      </c>
      <c r="F4" s="4">
        <v>3</v>
      </c>
      <c r="G4" s="4">
        <v>1</v>
      </c>
      <c r="H4" s="4">
        <v>1</v>
      </c>
      <c r="I4" s="4">
        <v>2</v>
      </c>
      <c r="J4" s="4"/>
      <c r="K4" s="4"/>
      <c r="L4" s="4">
        <v>2</v>
      </c>
      <c r="M4" s="4">
        <v>0</v>
      </c>
      <c r="N4" s="4"/>
      <c r="O4" s="4">
        <v>1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14">
        <f>SUM(Таблица1[[#This Row],[Англ. яз.]:[ОПК]])</f>
        <v>12</v>
      </c>
    </row>
    <row r="5" spans="1:28" x14ac:dyDescent="0.25">
      <c r="A5" s="12">
        <v>3</v>
      </c>
      <c r="B5" s="21" t="s">
        <v>31</v>
      </c>
      <c r="C5" s="4"/>
      <c r="D5" s="4"/>
      <c r="E5" s="4">
        <v>1</v>
      </c>
      <c r="F5" s="4"/>
      <c r="G5" s="4"/>
      <c r="H5" s="4">
        <v>1</v>
      </c>
      <c r="I5" s="4"/>
      <c r="J5" s="4"/>
      <c r="K5" s="4"/>
      <c r="L5" s="4"/>
      <c r="M5" s="4"/>
      <c r="N5" s="4"/>
      <c r="O5" s="4"/>
      <c r="P5" s="4"/>
      <c r="Q5" s="4"/>
      <c r="R5" s="4"/>
      <c r="S5" s="4">
        <v>1</v>
      </c>
      <c r="T5" s="4"/>
      <c r="U5" s="4"/>
      <c r="V5" s="4"/>
      <c r="W5" s="4"/>
      <c r="X5" s="4"/>
      <c r="Y5" s="4">
        <v>1</v>
      </c>
      <c r="Z5" s="4"/>
      <c r="AA5" s="4"/>
      <c r="AB5" s="13">
        <f>SUM(Таблица1[[#This Row],[Англ. яз.]:[ОПК]])</f>
        <v>4</v>
      </c>
    </row>
    <row r="6" spans="1:28" x14ac:dyDescent="0.25">
      <c r="A6" s="12">
        <v>4</v>
      </c>
      <c r="B6" s="21" t="s">
        <v>32</v>
      </c>
      <c r="C6" s="4"/>
      <c r="D6" s="4"/>
      <c r="E6" s="4">
        <v>2</v>
      </c>
      <c r="F6" s="4">
        <v>1</v>
      </c>
      <c r="G6" s="4">
        <v>2</v>
      </c>
      <c r="H6" s="4">
        <v>3</v>
      </c>
      <c r="I6" s="4"/>
      <c r="J6" s="4">
        <v>3</v>
      </c>
      <c r="K6" s="4"/>
      <c r="L6" s="4">
        <v>2</v>
      </c>
      <c r="M6" s="4">
        <v>3</v>
      </c>
      <c r="N6" s="4">
        <v>2</v>
      </c>
      <c r="O6" s="4">
        <v>2</v>
      </c>
      <c r="P6" s="4"/>
      <c r="Q6" s="4">
        <v>2</v>
      </c>
      <c r="R6" s="4"/>
      <c r="S6" s="4"/>
      <c r="T6" s="4"/>
      <c r="U6" s="4"/>
      <c r="V6" s="4"/>
      <c r="W6" s="4"/>
      <c r="X6" s="4"/>
      <c r="Y6" s="4">
        <v>2</v>
      </c>
      <c r="Z6" s="4"/>
      <c r="AA6" s="4"/>
      <c r="AB6" s="13">
        <f>SUM(Таблица1[[#This Row],[Англ. яз.]:[ОПК]])</f>
        <v>24</v>
      </c>
    </row>
    <row r="7" spans="1:28" x14ac:dyDescent="0.25">
      <c r="A7" s="12">
        <v>5</v>
      </c>
      <c r="B7" s="21" t="s">
        <v>33</v>
      </c>
      <c r="C7" s="4"/>
      <c r="D7" s="4"/>
      <c r="E7" s="4"/>
      <c r="F7" s="4"/>
      <c r="G7" s="4"/>
      <c r="H7" s="4"/>
      <c r="I7" s="4"/>
      <c r="J7" s="4">
        <v>1</v>
      </c>
      <c r="K7" s="4"/>
      <c r="L7" s="4"/>
      <c r="M7" s="4"/>
      <c r="N7" s="4">
        <v>1</v>
      </c>
      <c r="O7" s="4"/>
      <c r="P7" s="4"/>
      <c r="Q7" s="4"/>
      <c r="R7" s="4"/>
      <c r="S7" s="4">
        <v>1</v>
      </c>
      <c r="T7" s="4"/>
      <c r="U7" s="4"/>
      <c r="V7" s="4"/>
      <c r="W7" s="4"/>
      <c r="X7" s="4"/>
      <c r="Y7" s="4"/>
      <c r="Z7" s="4"/>
      <c r="AA7" s="4"/>
      <c r="AB7" s="13">
        <f>SUM(Таблица1[[#This Row],[Англ. яз.]:[ОПК]])</f>
        <v>3</v>
      </c>
    </row>
    <row r="8" spans="1:28" x14ac:dyDescent="0.25">
      <c r="A8" s="12">
        <v>6</v>
      </c>
      <c r="B8" s="21" t="s">
        <v>34</v>
      </c>
      <c r="C8" s="4">
        <v>4</v>
      </c>
      <c r="D8" s="4">
        <v>6</v>
      </c>
      <c r="E8" s="4">
        <v>3</v>
      </c>
      <c r="F8" s="4">
        <v>2</v>
      </c>
      <c r="G8" s="4">
        <v>14</v>
      </c>
      <c r="H8" s="4">
        <v>2</v>
      </c>
      <c r="I8" s="4">
        <v>5</v>
      </c>
      <c r="J8" s="4">
        <v>26</v>
      </c>
      <c r="K8" s="4"/>
      <c r="L8" s="4">
        <v>2</v>
      </c>
      <c r="M8" s="4">
        <v>2</v>
      </c>
      <c r="N8" s="4">
        <v>5</v>
      </c>
      <c r="O8" s="4">
        <v>2</v>
      </c>
      <c r="P8" s="4">
        <v>1</v>
      </c>
      <c r="Q8" s="4">
        <v>33</v>
      </c>
      <c r="R8" s="4"/>
      <c r="S8" s="4">
        <v>2</v>
      </c>
      <c r="T8" s="4">
        <v>1</v>
      </c>
      <c r="U8" s="4">
        <v>2</v>
      </c>
      <c r="V8" s="4">
        <v>3</v>
      </c>
      <c r="W8" s="4">
        <v>2</v>
      </c>
      <c r="X8" s="4">
        <v>5</v>
      </c>
      <c r="Y8" s="4">
        <v>1</v>
      </c>
      <c r="Z8" s="4"/>
      <c r="AA8" s="4">
        <v>1</v>
      </c>
      <c r="AB8" s="13">
        <f>SUM(Таблица1[[#This Row],[Англ. яз.]:[ОПК]])</f>
        <v>124</v>
      </c>
    </row>
    <row r="9" spans="1:28" x14ac:dyDescent="0.25">
      <c r="A9" s="12">
        <v>7</v>
      </c>
      <c r="B9" s="21" t="s">
        <v>35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13">
        <f>SUM(Таблица1[[#This Row],[Англ. яз.]:[ОПК]])</f>
        <v>0</v>
      </c>
    </row>
    <row r="10" spans="1:28" x14ac:dyDescent="0.25">
      <c r="A10" s="12">
        <v>8</v>
      </c>
      <c r="B10" s="21" t="s">
        <v>36</v>
      </c>
      <c r="C10" s="4"/>
      <c r="D10" s="4"/>
      <c r="E10" s="4"/>
      <c r="F10" s="4"/>
      <c r="G10" s="4">
        <v>1</v>
      </c>
      <c r="H10" s="4">
        <v>1</v>
      </c>
      <c r="I10" s="4"/>
      <c r="J10" s="4"/>
      <c r="K10" s="4"/>
      <c r="L10" s="4"/>
      <c r="M10" s="4">
        <v>2</v>
      </c>
      <c r="N10" s="4"/>
      <c r="O10" s="4"/>
      <c r="P10" s="4">
        <v>1</v>
      </c>
      <c r="Q10" s="4"/>
      <c r="R10" s="4"/>
      <c r="S10" s="4">
        <v>3</v>
      </c>
      <c r="T10" s="4">
        <v>4</v>
      </c>
      <c r="U10" s="4"/>
      <c r="V10" s="4"/>
      <c r="W10" s="4"/>
      <c r="X10" s="4"/>
      <c r="Y10" s="4"/>
      <c r="Z10" s="4"/>
      <c r="AA10" s="4"/>
      <c r="AB10" s="13">
        <f>SUM(Таблица1[[#This Row],[Англ. яз.]:[ОПК]])</f>
        <v>12</v>
      </c>
    </row>
    <row r="11" spans="1:28" x14ac:dyDescent="0.25">
      <c r="A11" s="12">
        <v>9</v>
      </c>
      <c r="B11" s="21" t="s">
        <v>37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13">
        <f>SUM(Таблица1[[#This Row],[Англ. яз.]:[ОПК]])</f>
        <v>0</v>
      </c>
    </row>
    <row r="12" spans="1:28" x14ac:dyDescent="0.25">
      <c r="A12" s="12">
        <v>10</v>
      </c>
      <c r="B12" s="21" t="s">
        <v>38</v>
      </c>
      <c r="C12" s="4">
        <v>2</v>
      </c>
      <c r="D12" s="4">
        <v>1</v>
      </c>
      <c r="E12" s="4">
        <v>1</v>
      </c>
      <c r="F12" s="4">
        <v>2</v>
      </c>
      <c r="G12" s="4"/>
      <c r="H12" s="4"/>
      <c r="I12" s="4">
        <v>2</v>
      </c>
      <c r="J12" s="4"/>
      <c r="K12" s="4"/>
      <c r="L12" s="4"/>
      <c r="M12" s="4"/>
      <c r="N12" s="4"/>
      <c r="O12" s="4"/>
      <c r="P12" s="4">
        <v>3</v>
      </c>
      <c r="Q12" s="4"/>
      <c r="R12" s="4"/>
      <c r="S12" s="4"/>
      <c r="T12" s="4"/>
      <c r="U12" s="4"/>
      <c r="V12" s="4">
        <v>1</v>
      </c>
      <c r="W12" s="4"/>
      <c r="X12" s="4"/>
      <c r="Y12" s="4"/>
      <c r="Z12" s="4"/>
      <c r="AA12" s="4"/>
      <c r="AB12" s="13">
        <f>SUM(Таблица1[[#This Row],[Англ. яз.]:[ОПК]])</f>
        <v>12</v>
      </c>
    </row>
    <row r="13" spans="1:28" x14ac:dyDescent="0.25">
      <c r="A13" s="12">
        <v>11</v>
      </c>
      <c r="B13" s="21" t="s">
        <v>39</v>
      </c>
      <c r="C13" s="5"/>
      <c r="D13" s="5"/>
      <c r="E13" s="5">
        <v>1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13">
        <f>SUM(Таблица1[[#This Row],[Англ. яз.]:[ОПК]])</f>
        <v>1</v>
      </c>
    </row>
    <row r="14" spans="1:28" x14ac:dyDescent="0.25">
      <c r="A14" s="12">
        <v>12</v>
      </c>
      <c r="B14" s="21" t="s">
        <v>40</v>
      </c>
      <c r="C14" s="4">
        <v>2</v>
      </c>
      <c r="D14" s="4"/>
      <c r="E14" s="4">
        <v>1</v>
      </c>
      <c r="F14" s="4"/>
      <c r="G14" s="4">
        <v>1</v>
      </c>
      <c r="H14" s="4"/>
      <c r="I14" s="4">
        <v>2</v>
      </c>
      <c r="J14" s="4">
        <v>1</v>
      </c>
      <c r="K14" s="4"/>
      <c r="L14" s="4"/>
      <c r="M14" s="4"/>
      <c r="N14" s="4"/>
      <c r="O14" s="4">
        <v>1</v>
      </c>
      <c r="P14" s="4"/>
      <c r="Q14" s="4"/>
      <c r="R14" s="4"/>
      <c r="S14" s="4">
        <v>1</v>
      </c>
      <c r="T14" s="4"/>
      <c r="U14" s="4"/>
      <c r="V14" s="4"/>
      <c r="W14" s="4"/>
      <c r="X14" s="4"/>
      <c r="Y14" s="4"/>
      <c r="Z14" s="4"/>
      <c r="AA14" s="4"/>
      <c r="AB14" s="13">
        <f>SUM(Таблица1[[#This Row],[Англ. яз.]:[ОПК]])</f>
        <v>9</v>
      </c>
    </row>
    <row r="15" spans="1:28" ht="15" customHeight="1" x14ac:dyDescent="0.25">
      <c r="A15" s="12">
        <v>13</v>
      </c>
      <c r="B15" s="21" t="s">
        <v>41</v>
      </c>
      <c r="C15" s="4">
        <v>6</v>
      </c>
      <c r="D15" s="4">
        <v>6</v>
      </c>
      <c r="E15" s="4">
        <v>6</v>
      </c>
      <c r="F15" s="4"/>
      <c r="G15" s="4">
        <v>2</v>
      </c>
      <c r="H15" s="4">
        <v>2</v>
      </c>
      <c r="I15" s="4">
        <v>4</v>
      </c>
      <c r="J15" s="4">
        <v>9</v>
      </c>
      <c r="K15" s="4"/>
      <c r="L15" s="4"/>
      <c r="M15" s="4">
        <v>1</v>
      </c>
      <c r="N15" s="4">
        <v>2</v>
      </c>
      <c r="O15" s="4">
        <v>3</v>
      </c>
      <c r="P15" s="4">
        <v>1</v>
      </c>
      <c r="Q15" s="4">
        <v>9</v>
      </c>
      <c r="R15" s="4"/>
      <c r="S15" s="4"/>
      <c r="T15" s="4"/>
      <c r="U15" s="4"/>
      <c r="V15" s="4">
        <v>1</v>
      </c>
      <c r="W15" s="4"/>
      <c r="X15" s="4"/>
      <c r="Y15" s="4"/>
      <c r="Z15" s="4"/>
      <c r="AA15" s="4"/>
      <c r="AB15" s="13">
        <f>SUM(Таблица1[[#This Row],[Англ. яз.]:[ОПК]])</f>
        <v>52</v>
      </c>
    </row>
    <row r="16" spans="1:28" ht="24" x14ac:dyDescent="0.25">
      <c r="A16" s="12">
        <v>14</v>
      </c>
      <c r="B16" s="21" t="s">
        <v>42</v>
      </c>
      <c r="C16" s="4">
        <v>3</v>
      </c>
      <c r="D16" s="4"/>
      <c r="E16" s="4">
        <v>1</v>
      </c>
      <c r="F16" s="4">
        <v>5</v>
      </c>
      <c r="G16" s="4">
        <v>2</v>
      </c>
      <c r="H16" s="4">
        <v>3</v>
      </c>
      <c r="I16" s="4">
        <v>2</v>
      </c>
      <c r="J16" s="4">
        <v>2</v>
      </c>
      <c r="K16" s="4">
        <v>2</v>
      </c>
      <c r="L16" s="4"/>
      <c r="M16" s="4">
        <v>1</v>
      </c>
      <c r="N16" s="4">
        <v>1</v>
      </c>
      <c r="O16" s="4">
        <v>1</v>
      </c>
      <c r="P16" s="4"/>
      <c r="Q16" s="4">
        <v>1</v>
      </c>
      <c r="R16" s="4"/>
      <c r="S16" s="4"/>
      <c r="T16" s="4">
        <v>1</v>
      </c>
      <c r="U16" s="4">
        <v>1</v>
      </c>
      <c r="V16" s="4">
        <v>5</v>
      </c>
      <c r="W16" s="4"/>
      <c r="X16" s="4"/>
      <c r="Y16" s="4"/>
      <c r="Z16" s="4"/>
      <c r="AA16" s="4"/>
      <c r="AB16" s="13">
        <f>SUM(Таблица1[[#This Row],[Англ. яз.]:[ОПК]])</f>
        <v>31</v>
      </c>
    </row>
    <row r="17" spans="1:28" ht="24" x14ac:dyDescent="0.25">
      <c r="A17" s="12">
        <v>15</v>
      </c>
      <c r="B17" s="21" t="s">
        <v>43</v>
      </c>
      <c r="C17" s="4">
        <v>5</v>
      </c>
      <c r="D17" s="4"/>
      <c r="E17" s="4">
        <v>2</v>
      </c>
      <c r="F17" s="4">
        <v>1</v>
      </c>
      <c r="G17" s="4"/>
      <c r="H17" s="4"/>
      <c r="I17" s="4"/>
      <c r="J17" s="4">
        <v>1</v>
      </c>
      <c r="K17" s="4">
        <v>4</v>
      </c>
      <c r="L17" s="4"/>
      <c r="M17" s="4"/>
      <c r="N17" s="4"/>
      <c r="O17" s="4">
        <v>3</v>
      </c>
      <c r="P17" s="4"/>
      <c r="Q17" s="4"/>
      <c r="R17" s="4"/>
      <c r="S17" s="4">
        <v>1</v>
      </c>
      <c r="T17" s="4"/>
      <c r="U17" s="4"/>
      <c r="V17" s="4"/>
      <c r="W17" s="4"/>
      <c r="X17" s="4"/>
      <c r="Y17" s="4"/>
      <c r="Z17" s="4"/>
      <c r="AA17" s="4">
        <v>1</v>
      </c>
      <c r="AB17" s="13">
        <f>SUM(Таблица1[[#This Row],[Англ. яз.]:[ОПК]])</f>
        <v>18</v>
      </c>
    </row>
    <row r="18" spans="1:28" x14ac:dyDescent="0.25">
      <c r="A18" s="12">
        <v>16</v>
      </c>
      <c r="B18" s="21" t="s">
        <v>44</v>
      </c>
      <c r="C18" s="4"/>
      <c r="D18" s="4">
        <v>1</v>
      </c>
      <c r="E18" s="4"/>
      <c r="F18" s="4"/>
      <c r="G18" s="4"/>
      <c r="H18" s="4"/>
      <c r="I18" s="4"/>
      <c r="J18" s="4"/>
      <c r="K18" s="4"/>
      <c r="L18" s="4"/>
      <c r="M18" s="4">
        <v>1</v>
      </c>
      <c r="N18" s="4"/>
      <c r="O18" s="4"/>
      <c r="P18" s="4"/>
      <c r="Q18" s="4">
        <v>1</v>
      </c>
      <c r="R18" s="4"/>
      <c r="S18" s="4">
        <v>2</v>
      </c>
      <c r="T18" s="4"/>
      <c r="U18" s="4"/>
      <c r="V18" s="4"/>
      <c r="W18" s="4"/>
      <c r="X18" s="4"/>
      <c r="Y18" s="4">
        <v>1</v>
      </c>
      <c r="Z18" s="4"/>
      <c r="AA18" s="4"/>
      <c r="AB18" s="13">
        <f>SUM(Таблица1[[#This Row],[Англ. яз.]:[ОПК]])</f>
        <v>6</v>
      </c>
    </row>
    <row r="19" spans="1:28" x14ac:dyDescent="0.25">
      <c r="A19" s="12">
        <v>17</v>
      </c>
      <c r="B19" s="21" t="s">
        <v>45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>
        <v>1</v>
      </c>
      <c r="Z19" s="4"/>
      <c r="AA19" s="4"/>
      <c r="AB19" s="13">
        <f>SUM(Таблица1[[#This Row],[Англ. яз.]:[ОПК]])</f>
        <v>1</v>
      </c>
    </row>
    <row r="20" spans="1:28" ht="18" customHeight="1" x14ac:dyDescent="0.25">
      <c r="A20" s="12">
        <v>18</v>
      </c>
      <c r="B20" s="21" t="s">
        <v>46</v>
      </c>
      <c r="C20" s="4">
        <v>4</v>
      </c>
      <c r="D20" s="4"/>
      <c r="E20" s="4">
        <v>5</v>
      </c>
      <c r="F20" s="4">
        <v>5</v>
      </c>
      <c r="G20" s="4">
        <v>1</v>
      </c>
      <c r="H20" s="4">
        <v>3</v>
      </c>
      <c r="I20" s="4">
        <v>2</v>
      </c>
      <c r="J20" s="4">
        <v>2</v>
      </c>
      <c r="K20" s="4"/>
      <c r="L20" s="4">
        <v>1</v>
      </c>
      <c r="M20" s="4">
        <v>5</v>
      </c>
      <c r="N20" s="4">
        <v>7</v>
      </c>
      <c r="O20" s="4">
        <v>5</v>
      </c>
      <c r="P20" s="4">
        <v>2</v>
      </c>
      <c r="Q20" s="4">
        <v>1</v>
      </c>
      <c r="R20" s="4"/>
      <c r="S20" s="4"/>
      <c r="T20" s="4">
        <v>1</v>
      </c>
      <c r="U20" s="4"/>
      <c r="V20" s="4"/>
      <c r="W20" s="4"/>
      <c r="X20" s="4"/>
      <c r="Y20" s="4"/>
      <c r="Z20" s="4"/>
      <c r="AA20" s="4"/>
      <c r="AB20" s="13">
        <f>SUM(Таблица1[[#This Row],[Англ. яз.]:[ОПК]])</f>
        <v>44</v>
      </c>
    </row>
    <row r="21" spans="1:28" x14ac:dyDescent="0.25">
      <c r="A21" s="12">
        <v>19</v>
      </c>
      <c r="B21" s="21" t="s">
        <v>47</v>
      </c>
      <c r="C21" s="4">
        <v>2</v>
      </c>
      <c r="D21" s="4"/>
      <c r="E21" s="4"/>
      <c r="F21" s="4">
        <v>1</v>
      </c>
      <c r="G21" s="4"/>
      <c r="H21" s="4">
        <v>2</v>
      </c>
      <c r="I21" s="4">
        <v>2</v>
      </c>
      <c r="J21" s="4">
        <v>2</v>
      </c>
      <c r="K21" s="4"/>
      <c r="L21" s="4"/>
      <c r="M21" s="4">
        <v>3</v>
      </c>
      <c r="N21" s="4"/>
      <c r="O21" s="4">
        <v>1</v>
      </c>
      <c r="P21" s="4"/>
      <c r="Q21" s="4"/>
      <c r="R21" s="4"/>
      <c r="S21" s="4"/>
      <c r="T21" s="4"/>
      <c r="U21" s="4"/>
      <c r="V21" s="4">
        <v>4</v>
      </c>
      <c r="W21" s="4"/>
      <c r="X21" s="4">
        <v>1</v>
      </c>
      <c r="Y21" s="4">
        <v>1</v>
      </c>
      <c r="Z21" s="4"/>
      <c r="AA21" s="4">
        <v>4</v>
      </c>
      <c r="AB21" s="13">
        <f>SUM(Таблица1[[#This Row],[Англ. яз.]:[ОПК]])</f>
        <v>23</v>
      </c>
    </row>
    <row r="22" spans="1:28" x14ac:dyDescent="0.25">
      <c r="A22" s="12">
        <v>20</v>
      </c>
      <c r="B22" s="21" t="s">
        <v>48</v>
      </c>
      <c r="C22" s="4">
        <v>1</v>
      </c>
      <c r="D22" s="4"/>
      <c r="E22" s="4"/>
      <c r="F22" s="4"/>
      <c r="G22" s="4">
        <v>1</v>
      </c>
      <c r="H22" s="4"/>
      <c r="I22" s="4"/>
      <c r="J22" s="4">
        <v>1</v>
      </c>
      <c r="K22" s="4"/>
      <c r="L22" s="4">
        <v>1</v>
      </c>
      <c r="M22" s="4"/>
      <c r="N22" s="4"/>
      <c r="O22" s="4"/>
      <c r="P22" s="4"/>
      <c r="Q22" s="4"/>
      <c r="R22" s="4"/>
      <c r="S22" s="4">
        <v>2</v>
      </c>
      <c r="T22" s="4"/>
      <c r="U22" s="4"/>
      <c r="V22" s="4"/>
      <c r="W22" s="4"/>
      <c r="X22" s="4"/>
      <c r="Y22" s="4"/>
      <c r="Z22" s="4"/>
      <c r="AA22" s="4"/>
      <c r="AB22" s="13">
        <f>SUM(Таблица1[[#This Row],[Англ. яз.]:[ОПК]])</f>
        <v>6</v>
      </c>
    </row>
    <row r="23" spans="1:28" x14ac:dyDescent="0.25">
      <c r="A23" s="12">
        <v>21</v>
      </c>
      <c r="B23" s="21" t="s">
        <v>49</v>
      </c>
      <c r="C23" s="4"/>
      <c r="D23" s="4"/>
      <c r="E23" s="4"/>
      <c r="F23" s="4"/>
      <c r="G23" s="4"/>
      <c r="H23" s="4"/>
      <c r="I23" s="4"/>
      <c r="J23" s="4">
        <v>1</v>
      </c>
      <c r="K23" s="4"/>
      <c r="L23" s="4">
        <v>1</v>
      </c>
      <c r="M23" s="4"/>
      <c r="N23" s="4"/>
      <c r="O23" s="4"/>
      <c r="P23" s="4">
        <v>1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13">
        <f>SUM(Таблица1[[#This Row],[Англ. яз.]:[ОПК]])</f>
        <v>3</v>
      </c>
    </row>
    <row r="24" spans="1:28" x14ac:dyDescent="0.25">
      <c r="A24" s="12">
        <v>22</v>
      </c>
      <c r="B24" s="21" t="s">
        <v>50</v>
      </c>
      <c r="C24" s="4">
        <v>3</v>
      </c>
      <c r="D24" s="4">
        <v>1</v>
      </c>
      <c r="E24" s="4">
        <v>1</v>
      </c>
      <c r="F24" s="4"/>
      <c r="G24" s="4">
        <v>6</v>
      </c>
      <c r="H24" s="4">
        <v>1</v>
      </c>
      <c r="I24" s="4">
        <v>2</v>
      </c>
      <c r="J24" s="4">
        <v>6</v>
      </c>
      <c r="K24" s="4"/>
      <c r="L24" s="4"/>
      <c r="M24" s="4">
        <v>1</v>
      </c>
      <c r="N24" s="4">
        <v>3</v>
      </c>
      <c r="O24" s="4">
        <v>1</v>
      </c>
      <c r="P24" s="4">
        <v>3</v>
      </c>
      <c r="Q24" s="4">
        <v>1</v>
      </c>
      <c r="R24" s="4"/>
      <c r="S24" s="4">
        <v>7</v>
      </c>
      <c r="T24" s="4">
        <v>3</v>
      </c>
      <c r="U24" s="4"/>
      <c r="V24" s="4">
        <v>4</v>
      </c>
      <c r="W24" s="4">
        <v>1</v>
      </c>
      <c r="X24" s="4">
        <v>1</v>
      </c>
      <c r="Y24" s="4"/>
      <c r="Z24" s="4"/>
      <c r="AA24" s="4"/>
      <c r="AB24" s="13">
        <f>SUM(Таблица1[[#This Row],[Англ. яз.]:[ОПК]])</f>
        <v>45</v>
      </c>
    </row>
    <row r="25" spans="1:28" x14ac:dyDescent="0.25">
      <c r="A25" s="12">
        <v>23</v>
      </c>
      <c r="B25" s="21" t="s">
        <v>51</v>
      </c>
      <c r="C25" s="4"/>
      <c r="D25" s="4"/>
      <c r="E25" s="4"/>
      <c r="F25" s="4"/>
      <c r="G25" s="4">
        <v>1</v>
      </c>
      <c r="H25" s="4">
        <v>3</v>
      </c>
      <c r="I25" s="4"/>
      <c r="J25" s="4">
        <v>2</v>
      </c>
      <c r="K25" s="4"/>
      <c r="L25" s="4"/>
      <c r="M25" s="4"/>
      <c r="N25" s="4">
        <v>1</v>
      </c>
      <c r="O25" s="4">
        <v>2</v>
      </c>
      <c r="P25" s="4">
        <v>2</v>
      </c>
      <c r="Q25" s="4"/>
      <c r="R25" s="4"/>
      <c r="S25" s="4">
        <v>1</v>
      </c>
      <c r="T25" s="4"/>
      <c r="U25" s="4"/>
      <c r="V25" s="4">
        <v>1</v>
      </c>
      <c r="W25" s="4"/>
      <c r="X25" s="4"/>
      <c r="Y25" s="4"/>
      <c r="Z25" s="4"/>
      <c r="AA25" s="4"/>
      <c r="AB25" s="13">
        <f>SUM(Таблица1[[#This Row],[Англ. яз.]:[ОПК]])</f>
        <v>13</v>
      </c>
    </row>
    <row r="26" spans="1:28" x14ac:dyDescent="0.25">
      <c r="A26" s="12">
        <v>24</v>
      </c>
      <c r="B26" s="21" t="s">
        <v>52</v>
      </c>
      <c r="C26" s="4">
        <v>1</v>
      </c>
      <c r="D26" s="4"/>
      <c r="E26" s="4">
        <v>2</v>
      </c>
      <c r="F26" s="4">
        <v>1</v>
      </c>
      <c r="G26" s="4">
        <v>1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>
        <v>2</v>
      </c>
      <c r="T26" s="4"/>
      <c r="U26" s="4"/>
      <c r="V26" s="4"/>
      <c r="W26" s="4"/>
      <c r="X26" s="4"/>
      <c r="Y26" s="4"/>
      <c r="Z26" s="4"/>
      <c r="AA26" s="4"/>
      <c r="AB26" s="13">
        <f>SUM(Таблица1[[#This Row],[Англ. яз.]:[ОПК]])</f>
        <v>7</v>
      </c>
    </row>
    <row r="27" spans="1:28" x14ac:dyDescent="0.25">
      <c r="A27" s="12">
        <v>25</v>
      </c>
      <c r="B27" s="21" t="s">
        <v>53</v>
      </c>
      <c r="C27" s="4">
        <v>2</v>
      </c>
      <c r="D27" s="4"/>
      <c r="E27" s="4">
        <v>2</v>
      </c>
      <c r="F27" s="4">
        <v>1</v>
      </c>
      <c r="G27" s="4"/>
      <c r="H27" s="4"/>
      <c r="I27" s="4"/>
      <c r="J27" s="4"/>
      <c r="K27" s="4"/>
      <c r="L27" s="4"/>
      <c r="M27" s="4">
        <v>1</v>
      </c>
      <c r="N27" s="4"/>
      <c r="O27" s="4"/>
      <c r="P27" s="4">
        <v>5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13">
        <f>SUM(Таблица1[[#This Row],[Англ. яз.]:[ОПК]])</f>
        <v>11</v>
      </c>
    </row>
    <row r="28" spans="1:28" x14ac:dyDescent="0.25">
      <c r="A28" s="12">
        <v>26</v>
      </c>
      <c r="B28" s="21" t="s">
        <v>54</v>
      </c>
      <c r="C28" s="4">
        <v>1</v>
      </c>
      <c r="D28" s="4"/>
      <c r="E28" s="4"/>
      <c r="F28" s="4"/>
      <c r="G28" s="4"/>
      <c r="H28" s="4"/>
      <c r="I28" s="4"/>
      <c r="J28" s="4">
        <v>1</v>
      </c>
      <c r="K28" s="4"/>
      <c r="L28" s="4"/>
      <c r="M28" s="4"/>
      <c r="N28" s="4"/>
      <c r="O28" s="4"/>
      <c r="P28" s="4"/>
      <c r="Q28" s="4"/>
      <c r="R28" s="4"/>
      <c r="S28" s="4">
        <v>1</v>
      </c>
      <c r="T28" s="4"/>
      <c r="U28" s="4"/>
      <c r="V28" s="4"/>
      <c r="W28" s="4"/>
      <c r="X28" s="4"/>
      <c r="Y28" s="4"/>
      <c r="Z28" s="4"/>
      <c r="AA28" s="4"/>
      <c r="AB28" s="13">
        <f>SUM(Таблица1[[#This Row],[Англ. яз.]:[ОПК]])</f>
        <v>3</v>
      </c>
    </row>
    <row r="29" spans="1:28" x14ac:dyDescent="0.25">
      <c r="A29" s="17"/>
      <c r="B29" s="22" t="s">
        <v>61</v>
      </c>
      <c r="C29" s="4">
        <v>3</v>
      </c>
      <c r="D29" s="4"/>
      <c r="E29" s="4">
        <v>2</v>
      </c>
      <c r="F29" s="4">
        <v>1</v>
      </c>
      <c r="G29" s="18"/>
      <c r="H29" s="4"/>
      <c r="I29" s="4">
        <v>1</v>
      </c>
      <c r="J29" s="4">
        <v>1</v>
      </c>
      <c r="K29" s="19"/>
      <c r="L29" s="19"/>
      <c r="M29" s="4">
        <v>2</v>
      </c>
      <c r="N29" s="4">
        <v>1</v>
      </c>
      <c r="O29" s="4">
        <v>1</v>
      </c>
      <c r="P29" s="4"/>
      <c r="Q29" s="4"/>
      <c r="R29" s="4"/>
      <c r="S29" s="4"/>
      <c r="T29" s="19"/>
      <c r="U29" s="4"/>
      <c r="V29" s="4"/>
      <c r="W29" s="4"/>
      <c r="X29" s="4"/>
      <c r="Y29" s="4"/>
      <c r="Z29" s="19">
        <v>6</v>
      </c>
      <c r="AA29" s="4"/>
      <c r="AB29" s="20">
        <f>SUM(Таблица1[[#This Row],[Англ. яз.]:[ОПК]])</f>
        <v>18</v>
      </c>
    </row>
    <row r="30" spans="1:28" ht="25.5" customHeight="1" x14ac:dyDescent="0.25">
      <c r="A30" s="12">
        <v>27</v>
      </c>
      <c r="B30" s="21" t="s">
        <v>55</v>
      </c>
      <c r="C30" s="4"/>
      <c r="D30" s="4"/>
      <c r="E30" s="4">
        <v>1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13">
        <f>SUM(Таблица1[[#This Row],[Англ. яз.]:[ОПК]])</f>
        <v>1</v>
      </c>
    </row>
    <row r="31" spans="1:28" ht="36" x14ac:dyDescent="0.25">
      <c r="A31" s="12">
        <v>28</v>
      </c>
      <c r="B31" s="21" t="s">
        <v>56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13">
        <f>SUM(Таблица1[[#This Row],[Англ. яз.]:[ОПК]])</f>
        <v>0</v>
      </c>
    </row>
    <row r="32" spans="1:28" x14ac:dyDescent="0.25">
      <c r="A32" s="12">
        <v>29</v>
      </c>
      <c r="B32" s="21" t="s">
        <v>59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4">
        <v>1</v>
      </c>
      <c r="W32" s="16"/>
      <c r="X32" s="16"/>
      <c r="Y32" s="16"/>
      <c r="Z32" s="16"/>
      <c r="AA32" s="16"/>
      <c r="AB32" s="13">
        <f>SUM(Таблица1[[#This Row],[Англ. яз.]:[ОПК]])</f>
        <v>1</v>
      </c>
    </row>
    <row r="33" spans="1:28" x14ac:dyDescent="0.25">
      <c r="A33" s="12">
        <v>30</v>
      </c>
      <c r="B33" s="21" t="s">
        <v>58</v>
      </c>
      <c r="C33" s="4"/>
      <c r="D33" s="4"/>
      <c r="E33" s="4">
        <v>1</v>
      </c>
      <c r="F33" s="4"/>
      <c r="G33" s="18"/>
      <c r="H33" s="4"/>
      <c r="I33" s="4">
        <v>1</v>
      </c>
      <c r="J33" s="4">
        <v>1</v>
      </c>
      <c r="K33" s="19"/>
      <c r="L33" s="19"/>
      <c r="M33" s="4">
        <v>1</v>
      </c>
      <c r="N33" s="4"/>
      <c r="O33" s="4">
        <v>2</v>
      </c>
      <c r="P33" s="4"/>
      <c r="Q33" s="4"/>
      <c r="R33" s="4"/>
      <c r="S33" s="4"/>
      <c r="T33" s="19"/>
      <c r="U33" s="4"/>
      <c r="V33" s="4"/>
      <c r="W33" s="4"/>
      <c r="X33" s="4"/>
      <c r="Y33" s="4"/>
      <c r="Z33" s="19"/>
      <c r="AA33" s="4"/>
      <c r="AB33" s="20">
        <f>SUM(Таблица1[[#This Row],[Англ. яз.]:[ОПК]])</f>
        <v>6</v>
      </c>
    </row>
    <row r="34" spans="1:28" ht="46.5" x14ac:dyDescent="0.25">
      <c r="A34" s="6" t="s">
        <v>20</v>
      </c>
      <c r="B34" s="7" t="s">
        <v>21</v>
      </c>
      <c r="C34" s="8" t="s">
        <v>4</v>
      </c>
      <c r="D34" s="8" t="s">
        <v>22</v>
      </c>
      <c r="E34" s="8" t="s">
        <v>23</v>
      </c>
      <c r="F34" s="8" t="s">
        <v>24</v>
      </c>
      <c r="G34" s="8" t="s">
        <v>27</v>
      </c>
      <c r="H34" s="8" t="s">
        <v>18</v>
      </c>
      <c r="I34" s="8" t="s">
        <v>25</v>
      </c>
      <c r="J34" s="8" t="s">
        <v>26</v>
      </c>
      <c r="K34" s="8" t="s">
        <v>28</v>
      </c>
      <c r="L34" s="8" t="s">
        <v>10</v>
      </c>
      <c r="M34" s="8" t="s">
        <v>17</v>
      </c>
      <c r="N34" s="8" t="s">
        <v>1</v>
      </c>
      <c r="O34" s="8" t="s">
        <v>0</v>
      </c>
      <c r="P34" s="8" t="s">
        <v>13</v>
      </c>
      <c r="Q34" s="8" t="s">
        <v>2</v>
      </c>
      <c r="R34" s="8" t="s">
        <v>5</v>
      </c>
      <c r="S34" s="8" t="s">
        <v>6</v>
      </c>
      <c r="T34" s="8" t="s">
        <v>3</v>
      </c>
      <c r="U34" s="8" t="s">
        <v>7</v>
      </c>
      <c r="V34" s="8" t="s">
        <v>14</v>
      </c>
      <c r="W34" s="9" t="s">
        <v>8</v>
      </c>
      <c r="X34" s="8" t="s">
        <v>9</v>
      </c>
      <c r="Y34" s="8" t="s">
        <v>16</v>
      </c>
      <c r="Z34" s="10" t="s">
        <v>19</v>
      </c>
      <c r="AA34" s="10" t="s">
        <v>12</v>
      </c>
      <c r="AB34" s="11" t="s">
        <v>11</v>
      </c>
    </row>
    <row r="35" spans="1:28" ht="24" x14ac:dyDescent="0.25">
      <c r="A35" s="12">
        <v>31</v>
      </c>
      <c r="B35" s="21" t="s">
        <v>57</v>
      </c>
      <c r="C35" s="4">
        <v>7</v>
      </c>
      <c r="D35" s="4">
        <v>2</v>
      </c>
      <c r="E35" s="4">
        <v>6</v>
      </c>
      <c r="F35" s="4">
        <v>2</v>
      </c>
      <c r="G35" s="18"/>
      <c r="H35" s="4">
        <v>8</v>
      </c>
      <c r="I35" s="4">
        <v>1</v>
      </c>
      <c r="J35" s="4">
        <v>3</v>
      </c>
      <c r="K35" s="19">
        <v>4</v>
      </c>
      <c r="L35" s="19"/>
      <c r="M35" s="4">
        <v>4</v>
      </c>
      <c r="N35" s="4">
        <v>4</v>
      </c>
      <c r="O35" s="4">
        <v>5</v>
      </c>
      <c r="P35" s="4"/>
      <c r="Q35" s="4">
        <v>1</v>
      </c>
      <c r="R35" s="4">
        <v>6</v>
      </c>
      <c r="S35" s="4"/>
      <c r="T35" s="19">
        <v>2</v>
      </c>
      <c r="U35" s="4"/>
      <c r="V35" s="4"/>
      <c r="W35" s="4">
        <v>2</v>
      </c>
      <c r="X35" s="4">
        <v>2</v>
      </c>
      <c r="Y35" s="4"/>
      <c r="Z35" s="19"/>
      <c r="AA35" s="4"/>
      <c r="AB35" s="20">
        <f>SUM(Таблица1[[#This Row],[Англ. яз.]:[ОПК]])</f>
        <v>59</v>
      </c>
    </row>
    <row r="36" spans="1:28" ht="24" x14ac:dyDescent="0.25">
      <c r="A36" s="12">
        <v>32</v>
      </c>
      <c r="B36" s="21" t="s">
        <v>60</v>
      </c>
      <c r="C36" s="4">
        <v>1</v>
      </c>
      <c r="D36" s="4">
        <v>1</v>
      </c>
      <c r="E36" s="4">
        <v>2</v>
      </c>
      <c r="F36" s="4">
        <v>1</v>
      </c>
      <c r="G36" s="4">
        <v>1</v>
      </c>
      <c r="H36" s="4">
        <v>1</v>
      </c>
      <c r="I36" s="4"/>
      <c r="J36" s="4">
        <v>1</v>
      </c>
      <c r="K36" s="4">
        <v>1</v>
      </c>
      <c r="L36" s="4"/>
      <c r="M36" s="4">
        <v>2</v>
      </c>
      <c r="N36" s="4"/>
      <c r="O36" s="4">
        <v>1</v>
      </c>
      <c r="P36" s="4"/>
      <c r="Q36" s="4">
        <v>1</v>
      </c>
      <c r="R36" s="4"/>
      <c r="S36" s="4"/>
      <c r="T36" s="4"/>
      <c r="U36" s="4"/>
      <c r="V36" s="4"/>
      <c r="W36" s="4"/>
      <c r="X36" s="4"/>
      <c r="Y36" s="4"/>
      <c r="Z36" s="4"/>
      <c r="AA36" s="4"/>
      <c r="AB36" s="13">
        <f>SUM(Таблица1[[#This Row],[Англ. яз.]:[ОПК]])</f>
        <v>13</v>
      </c>
    </row>
    <row r="37" spans="1:28" ht="24" x14ac:dyDescent="0.25">
      <c r="A37" s="12">
        <v>33</v>
      </c>
      <c r="B37" s="21" t="s">
        <v>65</v>
      </c>
      <c r="C37" s="4">
        <v>4</v>
      </c>
      <c r="D37" s="4"/>
      <c r="E37" s="4"/>
      <c r="F37" s="4">
        <v>1</v>
      </c>
      <c r="G37" s="4"/>
      <c r="H37" s="4">
        <v>1</v>
      </c>
      <c r="I37" s="4"/>
      <c r="J37" s="4"/>
      <c r="K37" s="4">
        <v>1</v>
      </c>
      <c r="L37" s="4"/>
      <c r="M37" s="4">
        <v>1</v>
      </c>
      <c r="N37" s="4"/>
      <c r="O37" s="4">
        <v>2</v>
      </c>
      <c r="P37" s="4"/>
      <c r="Q37" s="4"/>
      <c r="R37" s="4"/>
      <c r="S37" s="4">
        <v>1</v>
      </c>
      <c r="T37" s="4"/>
      <c r="U37" s="4"/>
      <c r="V37" s="4"/>
      <c r="W37" s="4"/>
      <c r="X37" s="4"/>
      <c r="Y37" s="4"/>
      <c r="Z37" s="4"/>
      <c r="AA37" s="4"/>
      <c r="AB37" s="13">
        <f>SUM(Таблица1[[#This Row],[Англ. яз.]:[ОПК]])</f>
        <v>11</v>
      </c>
    </row>
    <row r="38" spans="1:28" ht="24" x14ac:dyDescent="0.25">
      <c r="A38" s="12">
        <v>34</v>
      </c>
      <c r="B38" s="21" t="s">
        <v>64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>
        <v>2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13">
        <f>SUM(Таблица1[[#This Row],[Англ. яз.]:[ОПК]])</f>
        <v>2</v>
      </c>
    </row>
    <row r="39" spans="1:28" ht="22.5" customHeight="1" x14ac:dyDescent="0.25">
      <c r="A39" s="12">
        <v>35</v>
      </c>
      <c r="B39" s="21" t="s">
        <v>63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>
        <v>1</v>
      </c>
      <c r="W39" s="4"/>
      <c r="X39" s="4"/>
      <c r="Y39" s="4"/>
      <c r="Z39" s="4"/>
      <c r="AA39" s="4">
        <v>1</v>
      </c>
      <c r="AB39" s="13">
        <f>SUM(Таблица1[[#This Row],[Англ. яз.]:[ОПК]])</f>
        <v>2</v>
      </c>
    </row>
    <row r="40" spans="1:28" ht="24" x14ac:dyDescent="0.25">
      <c r="A40" s="12">
        <v>36</v>
      </c>
      <c r="B40" s="21" t="s">
        <v>62</v>
      </c>
      <c r="C40" s="4">
        <v>1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13">
        <f>SUM(Таблица1[[#This Row],[Англ. яз.]:[ОПК]])</f>
        <v>1</v>
      </c>
    </row>
    <row r="41" spans="1:28" ht="54" customHeight="1" x14ac:dyDescent="0.25">
      <c r="A41" s="23"/>
      <c r="B41" s="24" t="s">
        <v>15</v>
      </c>
      <c r="C41" s="25">
        <f>SUBTOTAL(109,Таблица1[Англ. яз.])</f>
        <v>54</v>
      </c>
      <c r="D41" s="25">
        <f>SUBTOTAL(109,Таблица1[Астрон])</f>
        <v>19</v>
      </c>
      <c r="E41" s="25">
        <f>SUM(Таблица1[[#Totals],[Англ. яз.]:[Астрон]])</f>
        <v>73</v>
      </c>
      <c r="F41" s="25">
        <f>SUBTOTAL(109,Таблица1[Географ])</f>
        <v>29</v>
      </c>
      <c r="G41" s="25">
        <f>SUBTOTAL(109,Таблица1[Информ])</f>
        <v>38</v>
      </c>
      <c r="H41" s="25">
        <f>SUBTOTAL(109,Таблица1[История])</f>
        <v>33</v>
      </c>
      <c r="I41" s="25">
        <f>SUM(Таблица1[[#Totals],[Информ]:[История]])</f>
        <v>71</v>
      </c>
      <c r="J41" s="25">
        <f>SUBTOTAL(109,Таблица1[Математ.])</f>
        <v>66</v>
      </c>
      <c r="K41" s="25">
        <f>SUBTOTAL(109,Таблица1[Нем. яз.])</f>
        <v>12</v>
      </c>
      <c r="L41" s="25">
        <f>SUBTOTAL(109,Таблица1[ОБЖ])</f>
        <v>9</v>
      </c>
      <c r="M41" s="25">
        <f>SUM(Таблица1[[#Totals],[Математ.]:[ОБЖ]])</f>
        <v>87</v>
      </c>
      <c r="N41" s="25">
        <f>SUBTOTAL(109,Таблица1[Право])</f>
        <v>32</v>
      </c>
      <c r="O41" s="25">
        <f>SUM(Таблица1[[#Totals],[Технол.]])</f>
        <v>20</v>
      </c>
      <c r="P41" s="25">
        <f>SUBTOTAL(109,Таблица1[Технол.])</f>
        <v>20</v>
      </c>
      <c r="Q41" s="25">
        <f>SUM(Таблица1[[#Totals],[Право]:[Технол.]])</f>
        <v>72</v>
      </c>
      <c r="R41" s="25">
        <f>SUBTOTAL(109,Таблица1[Франц. яз.])</f>
        <v>6</v>
      </c>
      <c r="S41" s="25">
        <f>SUBTOTAL(109,Таблица1[Физ-ра ])</f>
        <v>25</v>
      </c>
      <c r="T41" s="25">
        <f>SUM(Таблица1[[#Totals],[Франц. яз.]:[Физ-ра ]])</f>
        <v>31</v>
      </c>
      <c r="U41" s="25">
        <f>SUBTOTAL(109,Таблица1[Эконом.])</f>
        <v>3</v>
      </c>
      <c r="V41" s="25">
        <f>SUBTOTAL(109,Таблица1[Эколог.])</f>
        <v>21</v>
      </c>
      <c r="W41" s="25">
        <f>SUM(Таблица1[[#Totals],[Эконом.]:[Эколог.]])</f>
        <v>24</v>
      </c>
      <c r="X41" s="25">
        <f>SUBTOTAL(109,Таблица1[МХК])</f>
        <v>11</v>
      </c>
      <c r="Y41" s="25">
        <f>SUBTOTAL(109,Таблица1[ДКП])</f>
        <v>7</v>
      </c>
      <c r="Z41" s="25">
        <f>SUM(Таблица1[[#Totals],[МХК]:[ДКП]])</f>
        <v>18</v>
      </c>
      <c r="AA41" s="25">
        <f>SUBTOTAL(109,Таблица1[ОПК])</f>
        <v>7</v>
      </c>
      <c r="AB41" s="26">
        <f>SUBTOTAL(109,Таблица1[ВСЕГО])</f>
        <v>598</v>
      </c>
    </row>
    <row r="42" spans="1:28" ht="18.75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28" ht="18.75" x14ac:dyDescent="0.3">
      <c r="B43" s="1" t="s">
        <v>66</v>
      </c>
      <c r="C43" s="1"/>
      <c r="D43" s="1"/>
      <c r="E43" s="1"/>
      <c r="F43" s="1"/>
      <c r="G43" s="1"/>
      <c r="H43" s="1"/>
      <c r="I43" s="1"/>
      <c r="J43" s="1"/>
      <c r="K43" s="1"/>
      <c r="L43" s="1"/>
    </row>
  </sheetData>
  <pageMargins left="0.70866141732283472" right="0.35433070866141736" top="0" bottom="0" header="0.11811023622047245" footer="0.11811023622047245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 и пр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2018-01-13T08:34:30Z</dcterms:modified>
</cp:coreProperties>
</file>